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ежемесячно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<sst xmlns="http://schemas.openxmlformats.org/spreadsheetml/2006/main" count="37" uniqueCount="35">
  <si>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Стандарты расктрытия (п.23-б,</t>
  </si>
  <si>
    <t>п.22 абзац 4)</t>
  </si>
  <si>
    <t>Утверждены</t>
  </si>
  <si>
    <t>Постановлением Правительства</t>
  </si>
  <si>
    <t>Российской Федерации</t>
  </si>
  <si>
    <t>от 21 января 2004 г.№24</t>
  </si>
  <si>
    <t>период     2012 год</t>
  </si>
  <si>
    <t>фактический полезный отпуск элетрической энергии (кВт.ч)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</si>
  <si>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</si>
  <si>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</si>
  <si>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</si>
  <si>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</si>
  <si>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</si>
  <si>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</si>
  <si>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</si>
  <si>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</si>
  <si>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</si>
  <si>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</si>
  <si>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</si>
  <si>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</si>
  <si>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население</t>
  </si>
  <si>
    <t>прочие</t>
  </si>
  <si>
    <t>в т.ч.:</t>
  </si>
  <si>
    <t>бюджетные</t>
  </si>
  <si>
    <t>транспорт</t>
  </si>
  <si>
    <t>Итого полезный отпуск</t>
  </si>
  <si>
    <t>---</t>
  </si>
  <si>
    <t>2012 год</t>
  </si>
  <si>
    <t>сторонние</t>
  </si>
  <si>
    <t>СТАНДАРТЫ РАСКРЫТИЯ ИНФОРМАЦИИ МУП АМДЕРМАСЕРВИС, КАК СУБЪЕКТА РОЗНИЧНОГО РЫНКА ЭЛЕКТРИЧЕСКОЙ ЭНЕРГИИ</t>
  </si>
  <si>
    <t>Пиковое потребление, кВт</t>
  </si>
  <si>
    <t>Информацию подготовила экономист:</t>
  </si>
  <si>
    <t>Чунихина О.В.</t>
  </si>
  <si>
    <t>РАЗМЕСТИТЬ на сайте предприятия:</t>
  </si>
  <si>
    <t>Директор Обертенюк Е.М.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</si>
</sst>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i/>
      <sz val="12"/>
      <color indexed="9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i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PageLayoutView="0" workbookViewId="0" topLeftCell="A1">
      <selection activeCell="D29" sqref="D28:E29"/>
    </sheetView>
  </sheetViews>
  <sheetFormatPr defaultColWidth="9.140625" defaultRowHeight="12.75"/>
  <cols>
    <col min="1" max="1" width="20.00390625" style="0" customWidth="1"/>
    <col min="6" max="13" width="9.140625" style="0" customWidth="1"/>
  </cols>
  <sheetData>
    <row r="1" spans="1:11" ht="15">
      <c r="A1" s="16"/>
      <c r="K1" s="1" t="s">
        <v>0</v>
      </c>
    </row>
    <row r="2" spans="1:11" ht="12.75">
      <c r="A2" s="15"/>
      <c r="C2" s="15"/>
      <c r="K2" s="1" t="s">
        <v>1</v>
      </c>
    </row>
    <row r="3" ht="12.75">
      <c r="K3" t="s">
        <v>2</v>
      </c>
    </row>
    <row r="4" spans="1:11" ht="12.75">
      <c r="A4" s="15"/>
      <c r="K4" t="s">
        <v>3</v>
      </c>
    </row>
    <row r="5" spans="1:11" ht="12.75">
      <c r="A5" s="15"/>
      <c r="C5" s="15"/>
      <c r="K5" t="s">
        <v>4</v>
      </c>
    </row>
    <row r="6" ht="12.75">
      <c r="K6" t="s">
        <v>5</v>
      </c>
    </row>
    <row r="8" ht="12.75">
      <c r="A8" s="1" t="s">
        <v>29</v>
      </c>
    </row>
    <row r="10" spans="1:14" ht="15.75">
      <c r="A10" s="12" t="s">
        <v>6</v>
      </c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2.75">
      <c r="A11" s="13"/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2" t="s">
        <v>17</v>
      </c>
      <c r="L11" s="2" t="s">
        <v>18</v>
      </c>
      <c r="M11" s="2" t="s">
        <v>19</v>
      </c>
      <c r="N11" s="2" t="s">
        <v>27</v>
      </c>
    </row>
    <row r="12" spans="1:14" ht="12.75">
      <c r="A12" s="2" t="s">
        <v>20</v>
      </c>
      <c r="B12" s="3">
        <v>39986</v>
      </c>
      <c r="C12" s="3">
        <v>28456</v>
      </c>
      <c r="D12" s="3">
        <v>22263</v>
      </c>
      <c r="E12" s="3">
        <v>27127</v>
      </c>
      <c r="F12" s="3">
        <v>22930</v>
      </c>
      <c r="G12" s="3">
        <v>24627</v>
      </c>
      <c r="H12" s="3">
        <v>23597</v>
      </c>
      <c r="I12" s="3">
        <v>22489</v>
      </c>
      <c r="J12" s="3">
        <v>26587</v>
      </c>
      <c r="K12" s="3">
        <v>28294</v>
      </c>
      <c r="L12" s="3">
        <v>33353</v>
      </c>
      <c r="M12" s="3">
        <v>31486</v>
      </c>
      <c r="N12" s="3">
        <f>SUM(B12:M12)</f>
        <v>331195</v>
      </c>
    </row>
    <row r="13" spans="1:14" ht="12.75">
      <c r="A13" s="2" t="s">
        <v>28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>SUM(N15:N17)</f>
        <v>1322043</v>
      </c>
    </row>
    <row r="14" spans="1:14" ht="12.75">
      <c r="A14" s="2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4" t="s">
        <v>23</v>
      </c>
      <c r="B15" s="3">
        <f>9581+0</f>
        <v>9581</v>
      </c>
      <c r="C15" s="3">
        <f>9236+11578</f>
        <v>20814</v>
      </c>
      <c r="D15" s="3">
        <f>9247+4045</f>
        <v>13292</v>
      </c>
      <c r="E15" s="3">
        <f>7007+1643</f>
        <v>8650</v>
      </c>
      <c r="F15" s="3">
        <v>5584</v>
      </c>
      <c r="G15" s="3">
        <v>5848</v>
      </c>
      <c r="H15" s="3">
        <v>3996</v>
      </c>
      <c r="I15" s="3">
        <v>4433</v>
      </c>
      <c r="J15" s="3">
        <f>6214+3822</f>
        <v>10036</v>
      </c>
      <c r="K15" s="3">
        <f>8248+2079</f>
        <v>10327</v>
      </c>
      <c r="L15" s="3">
        <f>9427+3770</f>
        <v>13197</v>
      </c>
      <c r="M15" s="3">
        <f>10913+5800</f>
        <v>16713</v>
      </c>
      <c r="N15" s="3">
        <f>SUM(B15:M15)</f>
        <v>122471</v>
      </c>
    </row>
    <row r="16" spans="1:14" ht="12.75">
      <c r="A16" s="4" t="s">
        <v>24</v>
      </c>
      <c r="B16" s="3">
        <v>8766</v>
      </c>
      <c r="C16" s="3">
        <v>7512</v>
      </c>
      <c r="D16" s="3">
        <v>7090</v>
      </c>
      <c r="E16" s="3">
        <v>4942</v>
      </c>
      <c r="F16" s="3">
        <v>4696</v>
      </c>
      <c r="G16" s="3">
        <v>2227</v>
      </c>
      <c r="H16" s="3">
        <v>1836</v>
      </c>
      <c r="I16" s="3">
        <v>2519</v>
      </c>
      <c r="J16" s="3">
        <v>3324</v>
      </c>
      <c r="K16" s="3">
        <v>6711</v>
      </c>
      <c r="L16" s="3">
        <v>8754</v>
      </c>
      <c r="M16" s="3">
        <v>8700</v>
      </c>
      <c r="N16" s="3">
        <f>SUM(B16:M16)</f>
        <v>67077</v>
      </c>
    </row>
    <row r="17" spans="1:14" ht="12.75">
      <c r="A17" s="4" t="s">
        <v>21</v>
      </c>
      <c r="B17" s="3">
        <f>40196+82627</f>
        <v>122823</v>
      </c>
      <c r="C17" s="3">
        <f>43865+77866</f>
        <v>121731</v>
      </c>
      <c r="D17" s="3">
        <f>34846+68750</f>
        <v>103596</v>
      </c>
      <c r="E17" s="3">
        <f>35706+76828</f>
        <v>112534</v>
      </c>
      <c r="F17" s="3">
        <f>26461+66090</f>
        <v>92551</v>
      </c>
      <c r="G17" s="3">
        <f>20795+56019</f>
        <v>76814</v>
      </c>
      <c r="H17" s="3">
        <f>15418+43363</f>
        <v>58781</v>
      </c>
      <c r="I17" s="3">
        <f>18190+43188</f>
        <v>61378</v>
      </c>
      <c r="J17" s="3">
        <f>18357+55920</f>
        <v>74277</v>
      </c>
      <c r="K17" s="3">
        <f>24266+65870</f>
        <v>90136</v>
      </c>
      <c r="L17" s="3">
        <f>91691+32926</f>
        <v>124617</v>
      </c>
      <c r="M17" s="3">
        <f>30083+63174</f>
        <v>93257</v>
      </c>
      <c r="N17" s="3">
        <f>SUM(B17:M17)</f>
        <v>1132495</v>
      </c>
    </row>
    <row r="18" spans="1:14" ht="25.5">
      <c r="A18" s="5" t="s">
        <v>25</v>
      </c>
      <c r="B18" s="3">
        <f>SUM(B12:B17)</f>
        <v>181156</v>
      </c>
      <c r="C18" s="3">
        <f aca="true" t="shared" si="0" ref="C18:M18">SUM(C12:C17)</f>
        <v>178513</v>
      </c>
      <c r="D18" s="3">
        <f t="shared" si="0"/>
        <v>146241</v>
      </c>
      <c r="E18" s="3">
        <f t="shared" si="0"/>
        <v>153253</v>
      </c>
      <c r="F18" s="3">
        <f t="shared" si="0"/>
        <v>125761</v>
      </c>
      <c r="G18" s="3">
        <f t="shared" si="0"/>
        <v>109516</v>
      </c>
      <c r="H18" s="3">
        <f t="shared" si="0"/>
        <v>88210</v>
      </c>
      <c r="I18" s="3">
        <f t="shared" si="0"/>
        <v>90819</v>
      </c>
      <c r="J18" s="3">
        <f t="shared" si="0"/>
        <v>114224</v>
      </c>
      <c r="K18" s="3">
        <f t="shared" si="0"/>
        <v>135468</v>
      </c>
      <c r="L18" s="3">
        <f t="shared" si="0"/>
        <v>179921</v>
      </c>
      <c r="M18" s="3">
        <f t="shared" si="0"/>
        <v>150156</v>
      </c>
      <c r="N18" s="3">
        <f>N12+N15+N16+N17</f>
        <v>1653238</v>
      </c>
    </row>
    <row r="19" spans="1:14" ht="24">
      <c r="A19" s="6" t="s">
        <v>30</v>
      </c>
      <c r="B19" s="7" t="s">
        <v>26</v>
      </c>
      <c r="C19" s="7" t="s">
        <v>26</v>
      </c>
      <c r="D19" s="7" t="s">
        <v>26</v>
      </c>
      <c r="E19" s="8">
        <v>396</v>
      </c>
      <c r="F19" s="8">
        <v>370</v>
      </c>
      <c r="G19" s="8">
        <v>350</v>
      </c>
      <c r="H19" s="8">
        <v>290</v>
      </c>
      <c r="I19" s="8">
        <v>316</v>
      </c>
      <c r="J19" s="8">
        <v>390</v>
      </c>
      <c r="K19" s="8">
        <v>423</v>
      </c>
      <c r="L19" s="8">
        <v>432</v>
      </c>
      <c r="M19" s="8">
        <v>478</v>
      </c>
      <c r="N19" s="8"/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12.75">
      <c r="N22" s="10">
        <f>N18+302740+333728</f>
        <v>2289706</v>
      </c>
    </row>
    <row r="23" spans="2:11" ht="12.75">
      <c r="B23" s="10" t="s">
        <v>31</v>
      </c>
      <c r="C23" s="10"/>
      <c r="D23" s="10"/>
      <c r="E23" s="10"/>
      <c r="F23" s="10"/>
      <c r="G23" s="10" t="s">
        <v>32</v>
      </c>
      <c r="H23" s="10"/>
      <c r="I23" s="10"/>
      <c r="J23" s="10"/>
      <c r="K23" s="10"/>
    </row>
    <row r="24" spans="2:11" ht="12.75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2.75"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2.75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5">
      <c r="B27" s="11" t="s">
        <v>33</v>
      </c>
      <c r="C27" s="11"/>
      <c r="D27" s="11"/>
      <c r="E27" s="11"/>
      <c r="F27" s="11"/>
      <c r="G27" s="11"/>
      <c r="H27" s="11" t="s">
        <v>34</v>
      </c>
      <c r="I27" s="11"/>
      <c r="J27" s="11"/>
      <c r="K27" s="10"/>
    </row>
  </sheetData>
  <sheetProtection/>
  <mergeCells count="2">
    <mergeCell ref="A10:A11"/>
    <mergeCell ref="B10:N10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2013-01-18T05:09:56Z</cp:lastPrinted>
  <dcterms:created xsi:type="dcterms:W3CDTF">1996-10-08T23:32:33Z</dcterms:created>
  <dcterms:modified xsi:type="dcterms:W3CDTF">2013-01-18T05:10:30Z</dcterms:modified>
  <cp:category/>
  <cp:version/>
  <cp:contentType/>
  <cp:contentStatus/>
</cp:coreProperties>
</file>