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9260" windowHeight="6360" tabRatio="881" activeTab="0"/>
  </bookViews>
  <sheets>
    <sheet name="ежемесячн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<sst xmlns="http://schemas.openxmlformats.org/spreadsheetml/2006/main" count="32" uniqueCount="32">
  <si>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Стандарты расктрытия (п.23-б,</t>
  </si>
  <si>
    <t>п.22 абзац 4)</t>
  </si>
  <si>
    <t>Утверждены</t>
  </si>
  <si>
    <t>Постановлением Правительства</t>
  </si>
  <si>
    <t>Российской Федерации</t>
  </si>
  <si>
    <t>от 21 января 2004 г.№24</t>
  </si>
  <si>
    <t>фактический полезный отпуск элетрической энергии (кВт.ч)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</si>
  <si>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</si>
  <si>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</si>
  <si>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</si>
  <si>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</si>
  <si>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</si>
  <si>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</si>
  <si>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</si>
  <si>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</si>
  <si>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</si>
  <si>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</si>
  <si>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</si>
  <si>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</si>
  <si>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население</t>
  </si>
  <si>
    <t>прочие</t>
  </si>
  <si>
    <t>в т.ч.:</t>
  </si>
  <si>
    <t>бюджетные</t>
  </si>
  <si>
    <t>транспорт</t>
  </si>
  <si>
    <t>сторонние</t>
  </si>
  <si>
    <t>СТАНДАРТЫ РАСКРЫТИЯ ИНФОРМАЦИИ МУП АМДЕРМАСЕРВИС, КАК СУБЪЕКТА РОЗНИЧНОГО РЫНКА ЭЛЕКТРИЧЕСКОЙ ЭНЕРГИИ</t>
  </si>
  <si>
    <t>Пиковое потребление, кВт</t>
  </si>
  <si>
    <t>РАЗМЕСТИТЬ на сайте предприятия:</t>
  </si>
  <si>
    <t>период     2014 год</t>
  </si>
  <si>
    <t>Итого товарный отпуск</t>
  </si>
  <si>
    <t>2014 год</t>
  </si>
  <si>
    <t>Сист.админ.: _________ Логвиненко М.С.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</si>
</sst>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4" fontId="43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/>
    </xf>
    <xf numFmtId="4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8;&#1072;&#1073;&#1086;&#1090;&#1072;_&#1054;&#1083;&#1100;&#1075;&#1072;\&#1079;&#1072;&#1090;&#1088;&#1072;&#1090;&#1099;\2014%20&#1075;&#1086;&#1076;\zatrat-14_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цех. затр_01"/>
      <sheetName val="справка по цех. затр_02"/>
      <sheetName val="справка по цех. затр_03"/>
      <sheetName val="справка по цех. затр_04"/>
      <sheetName val="справка по цех. затр_05"/>
      <sheetName val="справка по цех. затр_06"/>
      <sheetName val="справка по цех. затр_07"/>
      <sheetName val="справка по цех. затр_08"/>
      <sheetName val="справка по цех. затр_09"/>
      <sheetName val="справка по цех. затр_10"/>
      <sheetName val="справка по цех. затр_11"/>
      <sheetName val="справка по цех. затр_12"/>
      <sheetName val="эл.эн."/>
      <sheetName val="факт.затр.эл. "/>
      <sheetName val="хол.вода"/>
      <sheetName val="ф.з.хол.вода "/>
      <sheetName val="отопление  "/>
      <sheetName val="факт.затр.отопл."/>
      <sheetName val="горяч.вода"/>
      <sheetName val="ф.з.гор.воды"/>
      <sheetName val="водоотвед."/>
      <sheetName val="ф.з.водоотв. "/>
      <sheetName val="ф.з.баня"/>
      <sheetName val="ф.з.жилфонд"/>
      <sheetName val="гсм"/>
      <sheetName val="ф.з.гостиница"/>
      <sheetName val="ф.з.ауп_атх_сна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M12" sqref="M12:M17"/>
    </sheetView>
  </sheetViews>
  <sheetFormatPr defaultColWidth="9.140625" defaultRowHeight="12.75"/>
  <cols>
    <col min="1" max="1" width="20.00390625" style="0" customWidth="1"/>
    <col min="2" max="2" width="10.140625" style="0" bestFit="1" customWidth="1"/>
    <col min="3" max="5" width="9.28125" style="0" bestFit="1" customWidth="1"/>
    <col min="6" max="13" width="9.140625" style="0" customWidth="1"/>
  </cols>
  <sheetData>
    <row r="1" spans="1:11" ht="15">
      <c r="A1" s="12"/>
      <c r="K1" s="1" t="s">
        <v>0</v>
      </c>
    </row>
    <row r="2" spans="1:11" ht="12.75">
      <c r="A2" s="11"/>
      <c r="C2" s="11"/>
      <c r="K2" s="1" t="s">
        <v>1</v>
      </c>
    </row>
    <row r="3" ht="12.75">
      <c r="K3" t="s">
        <v>2</v>
      </c>
    </row>
    <row r="4" spans="1:11" ht="12.75">
      <c r="A4" s="11"/>
      <c r="K4" t="s">
        <v>3</v>
      </c>
    </row>
    <row r="5" spans="1:11" ht="12.75">
      <c r="A5" s="11"/>
      <c r="C5" s="11"/>
      <c r="K5" t="s">
        <v>4</v>
      </c>
    </row>
    <row r="6" ht="12.75">
      <c r="K6" t="s">
        <v>5</v>
      </c>
    </row>
    <row r="8" ht="12.75">
      <c r="A8" s="1" t="s">
        <v>25</v>
      </c>
    </row>
    <row r="10" spans="1:14" ht="15.75">
      <c r="A10" s="22" t="s">
        <v>28</v>
      </c>
      <c r="B10" s="24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2.75">
      <c r="A11" s="23"/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30</v>
      </c>
    </row>
    <row r="12" spans="1:14" ht="12.75">
      <c r="A12" s="2" t="s">
        <v>19</v>
      </c>
      <c r="B12" s="16">
        <v>37574</v>
      </c>
      <c r="C12" s="16">
        <v>32425</v>
      </c>
      <c r="D12" s="16">
        <v>25821.94</v>
      </c>
      <c r="E12" s="16">
        <v>29803.26</v>
      </c>
      <c r="F12" s="16">
        <v>27189</v>
      </c>
      <c r="G12" s="3">
        <v>21822.42</v>
      </c>
      <c r="H12" s="3">
        <v>22091.58</v>
      </c>
      <c r="I12" s="3">
        <v>25404.17</v>
      </c>
      <c r="J12" s="3">
        <v>26411.18</v>
      </c>
      <c r="K12" s="20">
        <v>28686.84</v>
      </c>
      <c r="L12" s="3">
        <v>32871.02</v>
      </c>
      <c r="M12" s="20">
        <v>31710.73</v>
      </c>
      <c r="N12" s="3">
        <f>SUM(B12:M12)</f>
        <v>341811.14</v>
      </c>
    </row>
    <row r="13" spans="1:14" ht="12.75">
      <c r="A13" s="2" t="s">
        <v>24</v>
      </c>
      <c r="B13" s="16">
        <f>SUM(B15:B17)</f>
        <v>77218</v>
      </c>
      <c r="C13" s="16">
        <f>SUM(C15:C17)</f>
        <v>64212</v>
      </c>
      <c r="D13" s="16">
        <v>47540.6</v>
      </c>
      <c r="E13" s="16">
        <f aca="true" t="shared" si="0" ref="E13:M13">SUM(E15:E17)</f>
        <v>48542.96000000001</v>
      </c>
      <c r="F13" s="16">
        <f t="shared" si="0"/>
        <v>41741.08</v>
      </c>
      <c r="G13" s="3">
        <f t="shared" si="0"/>
        <v>30106.92</v>
      </c>
      <c r="H13" s="3">
        <f t="shared" si="0"/>
        <v>29158.52</v>
      </c>
      <c r="I13" s="3">
        <f t="shared" si="0"/>
        <v>31642.75</v>
      </c>
      <c r="J13" s="3">
        <v>38179.53</v>
      </c>
      <c r="K13" s="3">
        <f t="shared" si="0"/>
        <v>44340.39</v>
      </c>
      <c r="L13" s="3">
        <f t="shared" si="0"/>
        <v>51665.409999999996</v>
      </c>
      <c r="M13" s="20">
        <f t="shared" si="0"/>
        <v>49272.45</v>
      </c>
      <c r="N13" s="3">
        <f>SUM(N15:N17)</f>
        <v>553620.61</v>
      </c>
    </row>
    <row r="14" spans="1:14" ht="12.75">
      <c r="A14" s="2" t="s">
        <v>21</v>
      </c>
      <c r="B14" s="16"/>
      <c r="C14" s="16"/>
      <c r="D14" s="16"/>
      <c r="E14" s="16"/>
      <c r="F14" s="16"/>
      <c r="G14" s="3"/>
      <c r="H14" s="3"/>
      <c r="I14" s="3"/>
      <c r="J14" s="3"/>
      <c r="K14" s="3"/>
      <c r="L14" s="3"/>
      <c r="M14" s="20"/>
      <c r="N14" s="3"/>
    </row>
    <row r="15" spans="1:14" ht="12.75">
      <c r="A15" s="4" t="s">
        <v>22</v>
      </c>
      <c r="B15" s="16">
        <f>10570+16924+2170+2146</f>
        <v>31810</v>
      </c>
      <c r="C15" s="16">
        <f>9344+15063+1849+2320</f>
        <v>28576</v>
      </c>
      <c r="D15" s="16">
        <f>6907+11887.14+1278+1601</f>
        <v>21673.14</v>
      </c>
      <c r="E15" s="16">
        <f>6888.72+11507.43+741+1706</f>
        <v>20843.15</v>
      </c>
      <c r="F15" s="16">
        <v>18135.43</v>
      </c>
      <c r="G15" s="3">
        <f>4716.29+5964.51+1134</f>
        <v>11814.8</v>
      </c>
      <c r="H15" s="3">
        <f>3598.72+6213.24+1046</f>
        <v>10857.96</v>
      </c>
      <c r="I15" s="3">
        <f>3964.74+5460.24+1024</f>
        <v>10448.98</v>
      </c>
      <c r="J15" s="3">
        <v>14828.97</v>
      </c>
      <c r="K15" s="20">
        <f>9703.45+7496+1425+1340</f>
        <v>19964.45</v>
      </c>
      <c r="L15" s="3">
        <f>7107+13137.13+1900+1841</f>
        <v>23985.129999999997</v>
      </c>
      <c r="M15" s="26">
        <f>7988+10693.73+2425+1768</f>
        <v>22874.73</v>
      </c>
      <c r="N15" s="3">
        <f>SUM(B15:M15)</f>
        <v>235812.74000000002</v>
      </c>
    </row>
    <row r="16" spans="1:14" ht="12.75">
      <c r="A16" s="4" t="s">
        <v>23</v>
      </c>
      <c r="B16" s="16">
        <v>13013</v>
      </c>
      <c r="C16" s="16">
        <v>7076</v>
      </c>
      <c r="D16" s="16">
        <v>6084</v>
      </c>
      <c r="E16" s="16">
        <v>5820</v>
      </c>
      <c r="F16" s="16">
        <v>4166</v>
      </c>
      <c r="G16" s="19">
        <v>4918</v>
      </c>
      <c r="H16" s="19">
        <v>6037</v>
      </c>
      <c r="I16" s="19">
        <v>4658</v>
      </c>
      <c r="J16" s="19">
        <v>9014</v>
      </c>
      <c r="K16" s="21">
        <v>8230</v>
      </c>
      <c r="L16" s="19">
        <v>8282</v>
      </c>
      <c r="M16" s="21">
        <v>6574</v>
      </c>
      <c r="N16" s="3">
        <f>SUM(B16:M16)</f>
        <v>83872</v>
      </c>
    </row>
    <row r="17" spans="1:14" ht="12.75">
      <c r="A17" s="4" t="s">
        <v>20</v>
      </c>
      <c r="B17" s="16">
        <f>45408-B16</f>
        <v>32395</v>
      </c>
      <c r="C17" s="16">
        <f>35636-C16</f>
        <v>28560</v>
      </c>
      <c r="D17" s="16">
        <f>25867.46-D16</f>
        <v>19783.46</v>
      </c>
      <c r="E17" s="16">
        <f>27699.81-E16</f>
        <v>21879.81</v>
      </c>
      <c r="F17" s="16">
        <f>23605.65-F16</f>
        <v>19439.65</v>
      </c>
      <c r="G17" s="16">
        <f>18292.12-G16</f>
        <v>13374.119999999999</v>
      </c>
      <c r="H17" s="16">
        <f>18300.56-H16</f>
        <v>12263.560000000001</v>
      </c>
      <c r="I17" s="16">
        <f>21193.77-I16</f>
        <v>16535.77</v>
      </c>
      <c r="J17" s="3">
        <v>14336.56</v>
      </c>
      <c r="K17" s="16">
        <f>24375.94-K16</f>
        <v>16145.939999999999</v>
      </c>
      <c r="L17" s="19">
        <f>27680.28-L16</f>
        <v>19398.28</v>
      </c>
      <c r="M17" s="21">
        <f>26397.72-M16</f>
        <v>19823.72</v>
      </c>
      <c r="N17" s="3">
        <f>SUM(B17:M17)</f>
        <v>233935.86999999997</v>
      </c>
    </row>
    <row r="18" spans="1:14" ht="25.5">
      <c r="A18" s="5" t="s">
        <v>29</v>
      </c>
      <c r="B18" s="16">
        <f>B13+B12</f>
        <v>114792</v>
      </c>
      <c r="C18" s="16">
        <f>C13+C12</f>
        <v>96637</v>
      </c>
      <c r="D18" s="16">
        <f>D13+D12</f>
        <v>73362.54</v>
      </c>
      <c r="E18" s="16">
        <f aca="true" t="shared" si="1" ref="E18:L18">E13+E12</f>
        <v>78346.22</v>
      </c>
      <c r="F18" s="16">
        <f t="shared" si="1"/>
        <v>68930.08</v>
      </c>
      <c r="G18" s="3">
        <f t="shared" si="1"/>
        <v>51929.34</v>
      </c>
      <c r="H18" s="3">
        <f t="shared" si="1"/>
        <v>51250.100000000006</v>
      </c>
      <c r="I18" s="3">
        <f t="shared" si="1"/>
        <v>57046.92</v>
      </c>
      <c r="J18" s="3">
        <f t="shared" si="1"/>
        <v>64590.71</v>
      </c>
      <c r="K18" s="3">
        <f t="shared" si="1"/>
        <v>73027.23</v>
      </c>
      <c r="L18" s="3">
        <f t="shared" si="1"/>
        <v>84536.43</v>
      </c>
      <c r="M18" s="3">
        <f>M13+M12</f>
        <v>80983.18</v>
      </c>
      <c r="N18" s="3">
        <f>N12+N15+N16+N17</f>
        <v>895431.75</v>
      </c>
    </row>
    <row r="19" spans="1:14" ht="24">
      <c r="A19" s="6" t="s">
        <v>26</v>
      </c>
      <c r="B19" s="7">
        <v>449</v>
      </c>
      <c r="C19" s="7">
        <v>440</v>
      </c>
      <c r="D19" s="7">
        <v>396</v>
      </c>
      <c r="E19" s="8">
        <v>380</v>
      </c>
      <c r="F19" s="8">
        <v>353</v>
      </c>
      <c r="G19" s="8">
        <v>319</v>
      </c>
      <c r="H19" s="8">
        <v>265</v>
      </c>
      <c r="I19" s="8">
        <v>273</v>
      </c>
      <c r="J19" s="8">
        <v>351</v>
      </c>
      <c r="K19" s="8">
        <v>325</v>
      </c>
      <c r="L19" s="8">
        <v>352</v>
      </c>
      <c r="M19" s="8">
        <v>396</v>
      </c>
      <c r="N19" s="8"/>
    </row>
    <row r="20" spans="3:4" ht="12.75">
      <c r="C20" s="10">
        <f>C18+41471+31022</f>
        <v>169130</v>
      </c>
      <c r="D20" s="10">
        <f>D18+38195+25723</f>
        <v>137280.53999999998</v>
      </c>
    </row>
    <row r="21" spans="1:14" ht="12.75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9"/>
    </row>
    <row r="22" spans="1:14" ht="15">
      <c r="A22" s="10"/>
      <c r="B22" s="13"/>
      <c r="C22" s="13"/>
      <c r="D22" s="13"/>
      <c r="E22" s="13"/>
      <c r="F22" s="13"/>
      <c r="G22" s="13"/>
      <c r="H22" s="10"/>
      <c r="I22" s="10"/>
      <c r="J22" s="10"/>
      <c r="K22" s="10"/>
      <c r="L22" s="10"/>
      <c r="N22" s="10">
        <f>N18+302740+333728</f>
        <v>1531899.75</v>
      </c>
    </row>
    <row r="23" spans="1:12" ht="15">
      <c r="A23" s="10"/>
      <c r="B23" s="13"/>
      <c r="C23" s="13"/>
      <c r="D23" s="13"/>
      <c r="E23" s="13"/>
      <c r="F23" s="13"/>
      <c r="G23" s="13"/>
      <c r="H23" s="10"/>
      <c r="I23" s="10"/>
      <c r="J23" s="10"/>
      <c r="K23" s="10"/>
      <c r="L23" s="10"/>
    </row>
    <row r="24" spans="1:12" ht="15">
      <c r="A24" s="10"/>
      <c r="B24" s="13"/>
      <c r="C24" s="13"/>
      <c r="D24" s="13"/>
      <c r="E24" s="13"/>
      <c r="F24" s="13"/>
      <c r="G24" s="13"/>
      <c r="H24" s="10"/>
      <c r="I24" s="10"/>
      <c r="J24" s="10"/>
      <c r="K24" s="10"/>
      <c r="L24" s="10"/>
    </row>
    <row r="25" spans="1:12" ht="15">
      <c r="A25" s="10"/>
      <c r="B25" s="13"/>
      <c r="C25" s="13"/>
      <c r="D25" s="13"/>
      <c r="E25" s="13"/>
      <c r="F25" s="13"/>
      <c r="G25" s="13"/>
      <c r="H25" s="10"/>
      <c r="I25" s="10"/>
      <c r="J25" s="10"/>
      <c r="K25" s="10"/>
      <c r="L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10"/>
      <c r="B27" s="15" t="s">
        <v>27</v>
      </c>
      <c r="C27" s="15"/>
      <c r="D27" s="17"/>
      <c r="E27" s="17"/>
      <c r="F27" s="17"/>
      <c r="G27" s="15" t="s">
        <v>31</v>
      </c>
      <c r="H27" s="10"/>
      <c r="I27" s="10"/>
      <c r="J27" s="15"/>
      <c r="K27" s="10"/>
      <c r="L27" s="10"/>
      <c r="M27" s="11"/>
      <c r="N27" s="10"/>
    </row>
    <row r="28" spans="1:14" ht="12.75">
      <c r="A28" s="10"/>
      <c r="B28" s="10"/>
      <c r="C28" s="10"/>
      <c r="D28" s="11"/>
      <c r="E28" s="11"/>
      <c r="F28" s="11"/>
      <c r="G28" s="18"/>
      <c r="H28" s="10"/>
      <c r="I28" s="10"/>
      <c r="J28" s="10"/>
      <c r="K28" s="10"/>
      <c r="L28" s="11"/>
      <c r="M28" s="11"/>
      <c r="N28" s="10"/>
    </row>
    <row r="29" spans="1:14" ht="15">
      <c r="A29" s="10"/>
      <c r="B29" s="10"/>
      <c r="C29" s="13"/>
      <c r="D29" s="12"/>
      <c r="E29" s="12"/>
      <c r="F29" s="12"/>
      <c r="G29" s="25">
        <v>41871</v>
      </c>
      <c r="H29" s="25"/>
      <c r="I29" s="10"/>
      <c r="J29" s="10"/>
      <c r="K29" s="10"/>
      <c r="L29" s="11"/>
      <c r="M29" s="11"/>
      <c r="N29" s="10"/>
    </row>
    <row r="30" spans="1:14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0"/>
      <c r="N30" s="10"/>
    </row>
    <row r="31" spans="1:13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/>
  <mergeCells count="3">
    <mergeCell ref="A10:A11"/>
    <mergeCell ref="B10:N10"/>
    <mergeCell ref="G29:H29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2014-11-20T04:23:52Z</cp:lastPrinted>
  <dcterms:created xsi:type="dcterms:W3CDTF">1996-10-08T23:32:33Z</dcterms:created>
  <dcterms:modified xsi:type="dcterms:W3CDTF">2014-12-30T10:50:17Z</dcterms:modified>
  <cp:category/>
  <cp:version/>
  <cp:contentType/>
  <cp:contentStatus/>
</cp:coreProperties>
</file>