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МУП Амдермасервис" sheetId="1" r:id="rId1"/>
  </sheets>
  <definedNames>
    <definedName name="_xlnm.Print_Area" localSheetId="0">'МУП Амдермасервис'!$A$1:$DA$40</definedName>
  </definedNames>
  <calcPr fullCalcOnLoad="1"/>
</workbook>
</file>

<file path=xl/sharedStrings.xml><?xml version="1.0" encoding="utf-8"?>
<sst xmlns="http://schemas.openxmlformats.org/spreadsheetml/2006/main" count="88" uniqueCount="64">
  <si>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</si>
  <si>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</si>
  <si>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</si>
  <si>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</si>
  <si>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</si>
  <si>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</si>
  <si>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</si>
  <si>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</si>
  <si>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</si>
  <si>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</si>
  <si>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</si>
  <si>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</si>
  <si>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</si>
  <si>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</si>
  <si>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</si>
  <si>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</si>
  <si>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</si>
  <si>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</si>
  <si>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</si>
  <si>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</si>
  <si>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</si>
  <si>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</si>
  <si>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</si>
  <si>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</si>
  <si>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</si>
  <si>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</si>
  <si>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</si>
  <si>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</si>
  <si>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</si>
  <si>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</si>
  <si>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</si>
  <si>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</si>
  <si>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</si>
  <si>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</si>
  <si>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</si>
  <si>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</si>
  <si>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</si>
  <si>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</si>
  <si>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</si>
  <si>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</si>
  <si>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</si>
  <si>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</si>
  <si>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</si>
  <si>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</si>
  <si>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</si>
  <si>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</si>
  <si>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</si>
  <si>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</si>
  <si>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</si>
  <si>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</si>
  <si>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</si>
  <si>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</si>
  <si>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</si>
  <si>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</si>
  <si>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</si>
  <si>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</si>
  <si>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</si>
  <si>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</si>
  <si>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</si>
  <si>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</si>
  <si>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</si>
  <si>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</si>
  <si>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Год 2010</t>
  </si>
  <si>
    <t>МУП Амдермасервис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</si>
</sst>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zoomScaleSheetLayoutView="100" zoomScalePageLayoutView="0" workbookViewId="0" topLeftCell="A19">
      <selection activeCell="DU13" sqref="DU13:DV13"/>
    </sheetView>
  </sheetViews>
  <sheetFormatPr defaultColWidth="0.875" defaultRowHeight="15" customHeight="1"/>
  <cols>
    <col min="1" max="16384" width="0.875" style="2" customWidth="1"/>
  </cols>
  <sheetData>
    <row r="1" spans="1:83" s="1" customFormat="1" ht="12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8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9.5" customHeight="1">
      <c r="A7" s="39" t="s">
        <v>47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4" customFormat="1" ht="18.75" customHeight="1">
      <c r="A8" s="13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38" t="s">
        <v>56</v>
      </c>
      <c r="B10" s="30"/>
      <c r="C10" s="30"/>
      <c r="D10" s="30"/>
      <c r="E10" s="30"/>
      <c r="F10" s="30"/>
      <c r="G10" s="30"/>
      <c r="H10" s="31"/>
      <c r="I10" s="29" t="s"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1"/>
      <c r="AW10" s="38" t="s">
        <v>1</v>
      </c>
      <c r="AX10" s="30"/>
      <c r="AY10" s="30"/>
      <c r="AZ10" s="30"/>
      <c r="BA10" s="30"/>
      <c r="BB10" s="30"/>
      <c r="BC10" s="30"/>
      <c r="BD10" s="30"/>
      <c r="BE10" s="30"/>
      <c r="BF10" s="30"/>
      <c r="BG10" s="31"/>
      <c r="BH10" s="7" t="s">
        <v>62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9"/>
      <c r="CJ10" s="29" t="s">
        <v>4</v>
      </c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ht="15">
      <c r="A11" s="32"/>
      <c r="B11" s="33"/>
      <c r="C11" s="33"/>
      <c r="D11" s="33"/>
      <c r="E11" s="33"/>
      <c r="F11" s="33"/>
      <c r="G11" s="33"/>
      <c r="H11" s="34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7" t="s">
        <v>2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 t="s">
        <v>3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32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3"/>
      <c r="J12" s="11" t="s">
        <v>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7" t="s">
        <v>7</v>
      </c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3"/>
      <c r="J13" s="11" t="s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f>15*1965450/1000</f>
        <v>29481.75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17">
        <f>11516.74909+4476.05056</f>
        <v>15992.799649999999</v>
      </c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5">
      <c r="A14" s="14" t="s">
        <v>10</v>
      </c>
      <c r="B14" s="15"/>
      <c r="C14" s="15"/>
      <c r="D14" s="15"/>
      <c r="E14" s="15"/>
      <c r="F14" s="15"/>
      <c r="G14" s="15"/>
      <c r="H14" s="16"/>
      <c r="I14" s="3"/>
      <c r="J14" s="11" t="s">
        <v>57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17">
        <f>BH15+BH17+BH19+BH20+BH23</f>
        <v>12909.668209022213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17">
        <f>BV15+BV17+BV19+BV20+BV23</f>
        <v>13583.09231131797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ht="15" customHeight="1">
      <c r="A15" s="14" t="s">
        <v>12</v>
      </c>
      <c r="B15" s="15"/>
      <c r="C15" s="15"/>
      <c r="D15" s="15"/>
      <c r="E15" s="15"/>
      <c r="F15" s="15"/>
      <c r="G15" s="15"/>
      <c r="H15" s="16"/>
      <c r="I15" s="3"/>
      <c r="J15" s="11" t="s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20">
        <f>(142148+1357025)/2915116*1105736/1000</f>
        <v>568.6530334737965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17">
        <f>(506.25+957.29)/2915116*1105736</f>
        <v>555.1370392944912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6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1:105" ht="15" customHeight="1">
      <c r="A16" s="14" t="s">
        <v>15</v>
      </c>
      <c r="B16" s="15"/>
      <c r="C16" s="15"/>
      <c r="D16" s="15"/>
      <c r="E16" s="15"/>
      <c r="F16" s="15"/>
      <c r="G16" s="15"/>
      <c r="H16" s="16"/>
      <c r="I16" s="3"/>
      <c r="J16" s="11" t="s">
        <v>16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20">
        <f>1357025/2915116*1105736/1000</f>
        <v>514.7347122378663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17">
        <f>957.29/2915116*1105736</f>
        <v>363.11077001395483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6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ht="30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58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17">
        <f>(7297943+1824486)/2915116*1105736/1000</f>
        <v>3460.239027450022</v>
      </c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>
        <f>(6035.93+1379.47)/2915116*1105736</f>
        <v>2812.743895748917</v>
      </c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6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pans="1:105" ht="15" customHeight="1">
      <c r="A18" s="14" t="s">
        <v>17</v>
      </c>
      <c r="B18" s="15"/>
      <c r="C18" s="15"/>
      <c r="D18" s="15"/>
      <c r="E18" s="15"/>
      <c r="F18" s="15"/>
      <c r="G18" s="15"/>
      <c r="H18" s="16"/>
      <c r="I18" s="3"/>
      <c r="J18" s="11" t="s">
        <v>16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17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26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</row>
    <row r="19" spans="1:105" ht="15">
      <c r="A19" s="14" t="s">
        <v>18</v>
      </c>
      <c r="B19" s="15"/>
      <c r="C19" s="15"/>
      <c r="D19" s="15"/>
      <c r="E19" s="15"/>
      <c r="F19" s="15"/>
      <c r="G19" s="15"/>
      <c r="H19" s="16"/>
      <c r="I19" s="3"/>
      <c r="J19" s="11" t="s">
        <v>19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17">
        <f>656930/2915116*1105736/1000</f>
        <v>249.1808732414079</v>
      </c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>
        <f>1387.11/2915116*1105736</f>
        <v>526.1462881614316</v>
      </c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6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5" ht="15">
      <c r="A20" s="14" t="s">
        <v>20</v>
      </c>
      <c r="B20" s="15"/>
      <c r="C20" s="15"/>
      <c r="D20" s="15"/>
      <c r="E20" s="15"/>
      <c r="F20" s="15"/>
      <c r="G20" s="15"/>
      <c r="H20" s="16"/>
      <c r="I20" s="3"/>
      <c r="J20" s="11" t="s">
        <v>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17">
        <f>(6048803+198000+10873)/2915116*1105736/1000</f>
        <v>2373.606274856987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20">
        <f>(30.34+8.5+26.59+33.83+7512.42)/2915116*1105736</f>
        <v>2887.195088113132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15">
      <c r="A21" s="14" t="s">
        <v>22</v>
      </c>
      <c r="B21" s="15"/>
      <c r="C21" s="15"/>
      <c r="D21" s="15"/>
      <c r="E21" s="15"/>
      <c r="F21" s="15"/>
      <c r="G21" s="15"/>
      <c r="H21" s="16"/>
      <c r="I21" s="3"/>
      <c r="J21" s="11" t="s">
        <v>23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17">
        <v>0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7"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24</v>
      </c>
      <c r="B22" s="15"/>
      <c r="C22" s="15"/>
      <c r="D22" s="15"/>
      <c r="E22" s="15"/>
      <c r="F22" s="15"/>
      <c r="G22" s="15"/>
      <c r="H22" s="16"/>
      <c r="I22" s="3"/>
      <c r="J22" s="11" t="s">
        <v>25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17">
        <v>0</v>
      </c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7">
        <v>0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26</v>
      </c>
      <c r="B23" s="15"/>
      <c r="C23" s="15"/>
      <c r="D23" s="15"/>
      <c r="E23" s="15"/>
      <c r="F23" s="15"/>
      <c r="G23" s="15"/>
      <c r="H23" s="16"/>
      <c r="I23" s="3"/>
      <c r="J23" s="11" t="s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17">
        <f>(2532534+870719+2474237+380499)/1000</f>
        <v>6257.989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23">
        <f>(3073.83+983.57+2338.16+406.31)</f>
        <v>6801.87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5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11</v>
      </c>
      <c r="B24" s="15"/>
      <c r="C24" s="15"/>
      <c r="D24" s="15"/>
      <c r="E24" s="15"/>
      <c r="F24" s="15"/>
      <c r="G24" s="15"/>
      <c r="H24" s="16"/>
      <c r="I24" s="3"/>
      <c r="J24" s="11" t="s">
        <v>28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17">
        <f>974208/1000*1.379</f>
        <v>1343.432832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>
        <f>BV13-BV14</f>
        <v>2409.7073386820284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29</v>
      </c>
      <c r="B25" s="15"/>
      <c r="C25" s="15"/>
      <c r="D25" s="15"/>
      <c r="E25" s="15"/>
      <c r="F25" s="15"/>
      <c r="G25" s="15"/>
      <c r="H25" s="16"/>
      <c r="I25" s="3"/>
      <c r="J25" s="11" t="s">
        <v>30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17">
        <f>BH24*0.2</f>
        <v>268.6865664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>
        <f>BV24*0.2</f>
        <v>481.9414677364057</v>
      </c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31</v>
      </c>
      <c r="B26" s="15"/>
      <c r="C26" s="15"/>
      <c r="D26" s="15"/>
      <c r="E26" s="15"/>
      <c r="F26" s="15"/>
      <c r="G26" s="15"/>
      <c r="H26" s="16"/>
      <c r="I26" s="3"/>
      <c r="J26" s="11" t="s">
        <v>59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17">
        <f>BH24-BH25</f>
        <v>1074.7462656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>
        <f>BV24-BV25</f>
        <v>1927.7658709456227</v>
      </c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3"/>
      <c r="J27" s="11" t="s">
        <v>33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34</v>
      </c>
      <c r="B28" s="15"/>
      <c r="C28" s="15"/>
      <c r="D28" s="15"/>
      <c r="E28" s="15"/>
      <c r="F28" s="15"/>
      <c r="G28" s="15"/>
      <c r="H28" s="16"/>
      <c r="I28" s="3"/>
      <c r="J28" s="11" t="s">
        <v>35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36</v>
      </c>
      <c r="B29" s="15"/>
      <c r="C29" s="15"/>
      <c r="D29" s="15"/>
      <c r="E29" s="15"/>
      <c r="F29" s="15"/>
      <c r="G29" s="15"/>
      <c r="H29" s="16"/>
      <c r="I29" s="3"/>
      <c r="J29" s="11" t="s">
        <v>37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38</v>
      </c>
      <c r="B30" s="15"/>
      <c r="C30" s="15"/>
      <c r="D30" s="15"/>
      <c r="E30" s="15"/>
      <c r="F30" s="15"/>
      <c r="G30" s="15"/>
      <c r="H30" s="16"/>
      <c r="I30" s="3"/>
      <c r="J30" s="11" t="s">
        <v>39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60.75" customHeight="1">
      <c r="A31" s="14" t="s">
        <v>40</v>
      </c>
      <c r="B31" s="15"/>
      <c r="C31" s="15"/>
      <c r="D31" s="15"/>
      <c r="E31" s="15"/>
      <c r="F31" s="15"/>
      <c r="G31" s="15"/>
      <c r="H31" s="16"/>
      <c r="I31" s="3"/>
      <c r="J31" s="11" t="s">
        <v>41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30" customHeight="1">
      <c r="A32" s="14" t="s">
        <v>42</v>
      </c>
      <c r="B32" s="15"/>
      <c r="C32" s="15"/>
      <c r="D32" s="15"/>
      <c r="E32" s="15"/>
      <c r="F32" s="15"/>
      <c r="G32" s="15"/>
      <c r="H32" s="16"/>
      <c r="I32" s="3"/>
      <c r="J32" s="11" t="s">
        <v>61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7" t="s">
        <v>7</v>
      </c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3"/>
      <c r="J33" s="11" t="s">
        <v>44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7" t="s">
        <v>7</v>
      </c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3"/>
      <c r="J34" s="11" t="s">
        <v>45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7" t="s">
        <v>7</v>
      </c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5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2">
    <mergeCell ref="A1:AI1"/>
    <mergeCell ref="A13:H13"/>
    <mergeCell ref="J13:AV13"/>
    <mergeCell ref="AW13:BG13"/>
    <mergeCell ref="AW14:BG14"/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2012-04-17T12:34:45Z</cp:lastPrinted>
  <dcterms:created xsi:type="dcterms:W3CDTF">2010-05-19T10:50:44Z</dcterms:created>
  <dcterms:modified xsi:type="dcterms:W3CDTF">2014-09-08T11:11:18Z</dcterms:modified>
  <cp:category/>
  <cp:version/>
  <cp:contentType/>
  <cp:contentStatus/>
</cp:coreProperties>
</file>